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<sst xmlns="http://schemas.openxmlformats.org/spreadsheetml/2006/main" count="50" uniqueCount="40">
  <si>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Budget Items</t>
  </si>
  <si>
    <t xml:space="preserve">Utilities </t>
  </si>
  <si>
    <t xml:space="preserve">Insurance </t>
  </si>
  <si>
    <t>Maintenance/Repairs</t>
  </si>
  <si>
    <t>Property Manager</t>
  </si>
  <si>
    <t>x Units @ $xxx</t>
  </si>
  <si>
    <t>Inflation</t>
  </si>
  <si>
    <t>Other</t>
  </si>
  <si>
    <t>Year</t>
  </si>
  <si>
    <t>Revenue</t>
  </si>
  <si>
    <t>Description / Notes</t>
  </si>
  <si>
    <t>Affordable Rents @ x% CMHC</t>
  </si>
  <si>
    <t>Other Rents</t>
  </si>
  <si>
    <t>Non-Rental Revenue</t>
  </si>
  <si>
    <t>Cash provided (used)</t>
  </si>
  <si>
    <t>USE AT YOUR OWN RISK</t>
  </si>
  <si>
    <t>Less: Vacancy Allowance</t>
  </si>
  <si>
    <t>Total Cash Outflows</t>
  </si>
  <si>
    <t>Total Cash Inflows</t>
  </si>
  <si>
    <t>Surplus to Reserve (until level equal to 10% of original capital cost)</t>
  </si>
  <si>
    <t>Net cash provided (used)</t>
  </si>
  <si>
    <t xml:space="preserve">Suggestion:  Begin by filling in orange highlighted cells.  </t>
  </si>
  <si>
    <t>Income Rent Calculation Rents</t>
  </si>
  <si>
    <t>Expenses</t>
  </si>
  <si>
    <t>Property Taxes</t>
  </si>
  <si>
    <t>Subsidy</t>
  </si>
  <si>
    <t>BRAWC</t>
  </si>
  <si>
    <t>Administrative Expenses</t>
  </si>
  <si>
    <t>Phone</t>
  </si>
  <si>
    <t>Internet</t>
  </si>
  <si>
    <t>Board Expense</t>
  </si>
  <si>
    <t>Bookkeeping</t>
  </si>
  <si>
    <t>Office Expenses</t>
  </si>
  <si>
    <t>Tenant Counselling</t>
  </si>
  <si>
    <t>Audit &amp; Legal</t>
  </si>
  <si>
    <t>Legal/Audit/Bookkeeping</t>
  </si>
  <si>
    <t>Legal/Audit/Books</t>
  </si>
  <si>
    <t>General Admin</t>
  </si>
  <si>
    <t>4 Units @ $500 or 80% AMR</t>
  </si>
  <si>
    <t>Proponent Name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</si>
</sst>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_);\(&quot;$&quot;#,##0.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41" fillId="0" borderId="16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9" fontId="4" fillId="34" borderId="17" xfId="0" applyNumberFormat="1" applyFont="1" applyFill="1" applyBorder="1" applyAlignment="1">
      <alignment vertical="top" wrapText="1"/>
    </xf>
    <xf numFmtId="164" fontId="41" fillId="34" borderId="17" xfId="44" applyNumberFormat="1" applyFont="1" applyFill="1" applyBorder="1" applyAlignment="1">
      <alignment/>
    </xf>
    <xf numFmtId="164" fontId="41" fillId="0" borderId="17" xfId="44" applyNumberFormat="1" applyFont="1" applyBorder="1" applyAlignment="1">
      <alignment/>
    </xf>
    <xf numFmtId="164" fontId="6" fillId="0" borderId="17" xfId="44" applyNumberFormat="1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2" fillId="35" borderId="0" xfId="0" applyFont="1" applyFill="1" applyAlignment="1">
      <alignment/>
    </xf>
    <xf numFmtId="0" fontId="41" fillId="0" borderId="17" xfId="0" applyFont="1" applyBorder="1" applyAlignment="1">
      <alignment/>
    </xf>
    <xf numFmtId="172" fontId="41" fillId="0" borderId="17" xfId="44" applyNumberFormat="1" applyFont="1" applyBorder="1" applyAlignment="1">
      <alignment/>
    </xf>
    <xf numFmtId="172" fontId="41" fillId="36" borderId="17" xfId="44" applyNumberFormat="1" applyFont="1" applyFill="1" applyBorder="1" applyAlignment="1">
      <alignment/>
    </xf>
    <xf numFmtId="0" fontId="42" fillId="34" borderId="0" xfId="0" applyFont="1" applyFill="1" applyAlignment="1">
      <alignment/>
    </xf>
    <xf numFmtId="172" fontId="41" fillId="0" borderId="0" xfId="0" applyNumberFormat="1" applyFont="1" applyAlignment="1">
      <alignment/>
    </xf>
    <xf numFmtId="10" fontId="4" fillId="34" borderId="17" xfId="0" applyNumberFormat="1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15"/>
  <cols>
    <col min="1" max="2" width="26.00390625" style="1" customWidth="1"/>
    <col min="3" max="3" width="16.421875" style="1" customWidth="1"/>
    <col min="4" max="4" width="13.00390625" style="1" customWidth="1"/>
    <col min="5" max="23" width="11.28125" style="1" customWidth="1"/>
    <col min="24" max="24" width="11.421875" style="1" bestFit="1" customWidth="1"/>
    <col min="25" max="16384" width="9.140625" style="1" customWidth="1"/>
  </cols>
  <sheetData>
    <row r="1" spans="1:3" ht="15">
      <c r="A1" s="28" t="s">
        <v>39</v>
      </c>
      <c r="B1" s="28"/>
      <c r="C1" s="28"/>
    </row>
    <row r="2" spans="3:4" ht="15">
      <c r="C2" s="24" t="s">
        <v>15</v>
      </c>
      <c r="D2" s="24"/>
    </row>
    <row r="3" spans="3:7" ht="15">
      <c r="C3" s="28" t="s">
        <v>21</v>
      </c>
      <c r="D3" s="28"/>
      <c r="E3" s="28"/>
      <c r="F3" s="28"/>
      <c r="G3" s="28"/>
    </row>
    <row r="5" spans="1:23" ht="15">
      <c r="A5" s="33"/>
      <c r="B5" s="23"/>
      <c r="C5" s="22" t="s">
        <v>8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18">
        <v>20</v>
      </c>
    </row>
    <row r="6" spans="1:23" ht="15">
      <c r="A6" s="34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9"/>
    </row>
    <row r="7" spans="1:23" ht="15">
      <c r="A7" s="35"/>
      <c r="B7" s="5"/>
      <c r="C7" s="5"/>
      <c r="D7" s="6">
        <v>2013</v>
      </c>
      <c r="E7" s="6">
        <f>D7+1</f>
        <v>2014</v>
      </c>
      <c r="F7" s="6">
        <f aca="true" t="shared" si="0" ref="F7:W7">E7+1</f>
        <v>2015</v>
      </c>
      <c r="G7" s="6">
        <f t="shared" si="0"/>
        <v>2016</v>
      </c>
      <c r="H7" s="6">
        <f t="shared" si="0"/>
        <v>2017</v>
      </c>
      <c r="I7" s="6">
        <f t="shared" si="0"/>
        <v>2018</v>
      </c>
      <c r="J7" s="6">
        <f t="shared" si="0"/>
        <v>2019</v>
      </c>
      <c r="K7" s="6">
        <f t="shared" si="0"/>
        <v>2020</v>
      </c>
      <c r="L7" s="6">
        <f t="shared" si="0"/>
        <v>2021</v>
      </c>
      <c r="M7" s="6">
        <f t="shared" si="0"/>
        <v>2022</v>
      </c>
      <c r="N7" s="6">
        <f t="shared" si="0"/>
        <v>2023</v>
      </c>
      <c r="O7" s="6">
        <f t="shared" si="0"/>
        <v>2024</v>
      </c>
      <c r="P7" s="6">
        <f t="shared" si="0"/>
        <v>2025</v>
      </c>
      <c r="Q7" s="6">
        <f t="shared" si="0"/>
        <v>2026</v>
      </c>
      <c r="R7" s="6">
        <f t="shared" si="0"/>
        <v>2027</v>
      </c>
      <c r="S7" s="6">
        <f t="shared" si="0"/>
        <v>2028</v>
      </c>
      <c r="T7" s="6">
        <f t="shared" si="0"/>
        <v>2029</v>
      </c>
      <c r="U7" s="6">
        <f t="shared" si="0"/>
        <v>2030</v>
      </c>
      <c r="V7" s="6">
        <f t="shared" si="0"/>
        <v>2031</v>
      </c>
      <c r="W7" s="20">
        <f t="shared" si="0"/>
        <v>2032</v>
      </c>
    </row>
    <row r="8" spans="1:23" ht="15.75" thickBot="1">
      <c r="A8" s="7" t="s">
        <v>0</v>
      </c>
      <c r="B8" s="8" t="s">
        <v>10</v>
      </c>
      <c r="C8" s="8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1"/>
    </row>
    <row r="9" spans="1:23" ht="15">
      <c r="A9" s="10" t="s">
        <v>9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">
      <c r="A10" s="12" t="s">
        <v>5</v>
      </c>
      <c r="B10" s="12" t="s">
        <v>11</v>
      </c>
      <c r="C10" s="13">
        <v>0.02</v>
      </c>
      <c r="D10" s="14"/>
      <c r="E10" s="15">
        <f aca="true" t="shared" si="1" ref="E10:T10">D10+D10*$C10</f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aca="true" t="shared" si="2" ref="F10:W16">T10+T10*$C10</f>
        <v>0</v>
      </c>
      <c r="V10" s="15">
        <f t="shared" si="2"/>
        <v>0</v>
      </c>
      <c r="W10" s="15">
        <f t="shared" si="2"/>
        <v>0</v>
      </c>
    </row>
    <row r="11" spans="1:23" ht="15">
      <c r="A11" s="12" t="s">
        <v>38</v>
      </c>
      <c r="B11" s="12" t="s">
        <v>22</v>
      </c>
      <c r="C11" s="13">
        <v>0.02</v>
      </c>
      <c r="D11" s="14">
        <f>4*500*12</f>
        <v>24000</v>
      </c>
      <c r="E11" s="15">
        <f aca="true" t="shared" si="3" ref="E11:E16">D11+D11*$C11</f>
        <v>24480</v>
      </c>
      <c r="F11" s="15">
        <f t="shared" si="2"/>
        <v>24969.6</v>
      </c>
      <c r="G11" s="15">
        <f t="shared" si="2"/>
        <v>25468.992</v>
      </c>
      <c r="H11" s="15">
        <f t="shared" si="2"/>
        <v>25978.37184</v>
      </c>
      <c r="I11" s="15">
        <f t="shared" si="2"/>
        <v>26497.9392768</v>
      </c>
      <c r="J11" s="15">
        <f t="shared" si="2"/>
        <v>27027.898062336</v>
      </c>
      <c r="K11" s="15">
        <f t="shared" si="2"/>
        <v>27568.45602358272</v>
      </c>
      <c r="L11" s="15">
        <f t="shared" si="2"/>
        <v>28119.825144054375</v>
      </c>
      <c r="M11" s="15">
        <f t="shared" si="2"/>
        <v>28682.221646935464</v>
      </c>
      <c r="N11" s="15">
        <f t="shared" si="2"/>
        <v>29255.866079874173</v>
      </c>
      <c r="O11" s="15">
        <f t="shared" si="2"/>
        <v>29840.983401471658</v>
      </c>
      <c r="P11" s="15">
        <f t="shared" si="2"/>
        <v>30437.80306950109</v>
      </c>
      <c r="Q11" s="15">
        <f t="shared" si="2"/>
        <v>31046.55913089111</v>
      </c>
      <c r="R11" s="15">
        <f t="shared" si="2"/>
        <v>31667.490313508933</v>
      </c>
      <c r="S11" s="15">
        <f t="shared" si="2"/>
        <v>32300.840119779114</v>
      </c>
      <c r="T11" s="15">
        <f t="shared" si="2"/>
        <v>32946.856922174695</v>
      </c>
      <c r="U11" s="15">
        <f t="shared" si="2"/>
        <v>33605.79406061819</v>
      </c>
      <c r="V11" s="15">
        <f t="shared" si="2"/>
        <v>34277.90994183055</v>
      </c>
      <c r="W11" s="15">
        <f t="shared" si="2"/>
        <v>34963.46814066716</v>
      </c>
    </row>
    <row r="12" spans="1:23" ht="15">
      <c r="A12" s="12" t="s">
        <v>5</v>
      </c>
      <c r="B12" s="12" t="s">
        <v>12</v>
      </c>
      <c r="C12" s="13">
        <v>0.02</v>
      </c>
      <c r="D12" s="14"/>
      <c r="E12" s="15">
        <f t="shared" si="3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</row>
    <row r="13" spans="1:23" ht="15">
      <c r="A13" s="12" t="s">
        <v>5</v>
      </c>
      <c r="B13" s="12" t="s">
        <v>12</v>
      </c>
      <c r="C13" s="13">
        <v>0.02</v>
      </c>
      <c r="D13" s="14"/>
      <c r="E13" s="15">
        <f t="shared" si="3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</row>
    <row r="14" spans="1:23" ht="15">
      <c r="A14" s="12" t="s">
        <v>5</v>
      </c>
      <c r="B14" s="12" t="s">
        <v>12</v>
      </c>
      <c r="C14" s="13">
        <v>0.02</v>
      </c>
      <c r="D14" s="14"/>
      <c r="E14" s="15">
        <f t="shared" si="3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</row>
    <row r="15" spans="1:23" ht="15">
      <c r="A15" s="12" t="s">
        <v>5</v>
      </c>
      <c r="B15" s="12" t="s">
        <v>12</v>
      </c>
      <c r="C15" s="13">
        <v>0.02</v>
      </c>
      <c r="D15" s="14"/>
      <c r="E15" s="15">
        <f t="shared" si="3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</row>
    <row r="16" spans="1:23" ht="15">
      <c r="A16" s="12" t="s">
        <v>25</v>
      </c>
      <c r="B16" s="12" t="s">
        <v>13</v>
      </c>
      <c r="C16" s="30">
        <v>0.03</v>
      </c>
      <c r="D16" s="14"/>
      <c r="E16" s="15">
        <f t="shared" si="3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</row>
    <row r="17" spans="1:23" ht="15">
      <c r="A17" s="12"/>
      <c r="B17" s="12"/>
      <c r="C17" s="12"/>
      <c r="D17" s="1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">
      <c r="A18" s="12" t="s">
        <v>16</v>
      </c>
      <c r="B18" s="12"/>
      <c r="C18" s="13">
        <v>0.05</v>
      </c>
      <c r="D18" s="15">
        <f>SUM(D10:D15)*C18</f>
        <v>1200</v>
      </c>
      <c r="E18" s="15">
        <f>D18+D18*$C18</f>
        <v>1260</v>
      </c>
      <c r="F18" s="15">
        <f aca="true" t="shared" si="4" ref="F18:W18">E18*$C$18+E18</f>
        <v>1323</v>
      </c>
      <c r="G18" s="15">
        <f t="shared" si="4"/>
        <v>1389.15</v>
      </c>
      <c r="H18" s="15">
        <f t="shared" si="4"/>
        <v>1458.6075</v>
      </c>
      <c r="I18" s="15">
        <f t="shared" si="4"/>
        <v>1531.537875</v>
      </c>
      <c r="J18" s="15">
        <f t="shared" si="4"/>
        <v>1608.11476875</v>
      </c>
      <c r="K18" s="15">
        <f t="shared" si="4"/>
        <v>1688.5205071875</v>
      </c>
      <c r="L18" s="15">
        <f t="shared" si="4"/>
        <v>1772.946532546875</v>
      </c>
      <c r="M18" s="15">
        <f t="shared" si="4"/>
        <v>1861.5938591742188</v>
      </c>
      <c r="N18" s="15">
        <f t="shared" si="4"/>
        <v>1954.6735521329297</v>
      </c>
      <c r="O18" s="15">
        <f t="shared" si="4"/>
        <v>2052.407229739576</v>
      </c>
      <c r="P18" s="15">
        <f t="shared" si="4"/>
        <v>2155.0275912265547</v>
      </c>
      <c r="Q18" s="15">
        <f t="shared" si="4"/>
        <v>2262.7789707878824</v>
      </c>
      <c r="R18" s="15">
        <f t="shared" si="4"/>
        <v>2375.9179193272766</v>
      </c>
      <c r="S18" s="15">
        <f t="shared" si="4"/>
        <v>2494.7138152936404</v>
      </c>
      <c r="T18" s="15">
        <f t="shared" si="4"/>
        <v>2619.4495060583226</v>
      </c>
      <c r="U18" s="15">
        <f t="shared" si="4"/>
        <v>2750.421981361239</v>
      </c>
      <c r="V18" s="15">
        <f t="shared" si="4"/>
        <v>2887.943080429301</v>
      </c>
      <c r="W18" s="15">
        <f t="shared" si="4"/>
        <v>3032.3402344507663</v>
      </c>
    </row>
    <row r="19" spans="1:23" ht="15">
      <c r="A19" s="12" t="s">
        <v>18</v>
      </c>
      <c r="B19" s="12"/>
      <c r="C19" s="12"/>
      <c r="D19" s="16">
        <f>SUM(D10:D17)-D18</f>
        <v>22800</v>
      </c>
      <c r="E19" s="16">
        <f aca="true" t="shared" si="5" ref="E19:W19">SUM(E10:E17)-E18</f>
        <v>23220</v>
      </c>
      <c r="F19" s="16">
        <f t="shared" si="5"/>
        <v>23646.6</v>
      </c>
      <c r="G19" s="16">
        <f t="shared" si="5"/>
        <v>24079.841999999997</v>
      </c>
      <c r="H19" s="16">
        <f t="shared" si="5"/>
        <v>24519.76434</v>
      </c>
      <c r="I19" s="16">
        <f t="shared" si="5"/>
        <v>24966.4014018</v>
      </c>
      <c r="J19" s="16">
        <f t="shared" si="5"/>
        <v>25419.783293586</v>
      </c>
      <c r="K19" s="16">
        <f t="shared" si="5"/>
        <v>25879.93551639522</v>
      </c>
      <c r="L19" s="16">
        <f t="shared" si="5"/>
        <v>26346.8786115075</v>
      </c>
      <c r="M19" s="16">
        <f t="shared" si="5"/>
        <v>26820.627787761245</v>
      </c>
      <c r="N19" s="16">
        <f t="shared" si="5"/>
        <v>27301.192527741245</v>
      </c>
      <c r="O19" s="16">
        <f t="shared" si="5"/>
        <v>27788.576171732082</v>
      </c>
      <c r="P19" s="16">
        <f t="shared" si="5"/>
        <v>28282.775478274536</v>
      </c>
      <c r="Q19" s="16">
        <f t="shared" si="5"/>
        <v>28783.780160103226</v>
      </c>
      <c r="R19" s="16">
        <f t="shared" si="5"/>
        <v>29291.572394181658</v>
      </c>
      <c r="S19" s="16">
        <f t="shared" si="5"/>
        <v>29806.12630448547</v>
      </c>
      <c r="T19" s="16">
        <f t="shared" si="5"/>
        <v>30327.407416116373</v>
      </c>
      <c r="U19" s="16">
        <f t="shared" si="5"/>
        <v>30855.372079256947</v>
      </c>
      <c r="V19" s="16">
        <f t="shared" si="5"/>
        <v>31389.966861401248</v>
      </c>
      <c r="W19" s="16">
        <f t="shared" si="5"/>
        <v>31931.127906216392</v>
      </c>
    </row>
    <row r="20" spans="1:23" ht="1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">
      <c r="A21" s="12"/>
      <c r="B21" s="12"/>
      <c r="C21" s="1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">
      <c r="A22" s="17" t="s">
        <v>23</v>
      </c>
      <c r="B22" s="17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>
      <c r="A23" s="12" t="s">
        <v>1</v>
      </c>
      <c r="B23" s="12"/>
      <c r="C23" s="13">
        <v>0.02</v>
      </c>
      <c r="D23" s="14">
        <f>4*200*12</f>
        <v>9600</v>
      </c>
      <c r="E23" s="15">
        <f aca="true" t="shared" si="6" ref="E23:E30">D23+D23*$C23</f>
        <v>9792</v>
      </c>
      <c r="F23" s="15">
        <f aca="true" t="shared" si="7" ref="F23:W30">E23+E23*$C23</f>
        <v>9987.84</v>
      </c>
      <c r="G23" s="15">
        <f t="shared" si="7"/>
        <v>10187.5968</v>
      </c>
      <c r="H23" s="15">
        <f t="shared" si="7"/>
        <v>10391.348736</v>
      </c>
      <c r="I23" s="15">
        <f t="shared" si="7"/>
        <v>10599.17571072</v>
      </c>
      <c r="J23" s="15">
        <f t="shared" si="7"/>
        <v>10811.1592249344</v>
      </c>
      <c r="K23" s="15">
        <f t="shared" si="7"/>
        <v>11027.382409433087</v>
      </c>
      <c r="L23" s="15">
        <f t="shared" si="7"/>
        <v>11247.930057621748</v>
      </c>
      <c r="M23" s="15">
        <f t="shared" si="7"/>
        <v>11472.888658774184</v>
      </c>
      <c r="N23" s="15">
        <f t="shared" si="7"/>
        <v>11702.346431949667</v>
      </c>
      <c r="O23" s="15">
        <f t="shared" si="7"/>
        <v>11936.39336058866</v>
      </c>
      <c r="P23" s="15">
        <f t="shared" si="7"/>
        <v>12175.121227800433</v>
      </c>
      <c r="Q23" s="15">
        <f t="shared" si="7"/>
        <v>12418.623652356442</v>
      </c>
      <c r="R23" s="15">
        <f t="shared" si="7"/>
        <v>12666.996125403572</v>
      </c>
      <c r="S23" s="15">
        <f t="shared" si="7"/>
        <v>12920.336047911644</v>
      </c>
      <c r="T23" s="15">
        <f t="shared" si="7"/>
        <v>13178.742768869877</v>
      </c>
      <c r="U23" s="15">
        <f t="shared" si="7"/>
        <v>13442.317624247275</v>
      </c>
      <c r="V23" s="15">
        <f t="shared" si="7"/>
        <v>13711.16397673222</v>
      </c>
      <c r="W23" s="15">
        <f t="shared" si="7"/>
        <v>13985.387256266864</v>
      </c>
    </row>
    <row r="24" spans="1:23" ht="15">
      <c r="A24" s="12" t="s">
        <v>2</v>
      </c>
      <c r="B24" s="12"/>
      <c r="C24" s="13">
        <v>0.02</v>
      </c>
      <c r="D24" s="14">
        <v>2500</v>
      </c>
      <c r="E24" s="15">
        <f t="shared" si="6"/>
        <v>2550</v>
      </c>
      <c r="F24" s="15">
        <f aca="true" t="shared" si="8" ref="F24:T24">E24+E24*$C24</f>
        <v>2601</v>
      </c>
      <c r="G24" s="15">
        <f t="shared" si="8"/>
        <v>2653.02</v>
      </c>
      <c r="H24" s="15">
        <f t="shared" si="8"/>
        <v>2706.0804</v>
      </c>
      <c r="I24" s="15">
        <f t="shared" si="8"/>
        <v>2760.2020079999998</v>
      </c>
      <c r="J24" s="15">
        <f t="shared" si="8"/>
        <v>2815.40604816</v>
      </c>
      <c r="K24" s="15">
        <f t="shared" si="8"/>
        <v>2871.7141691232</v>
      </c>
      <c r="L24" s="15">
        <f t="shared" si="8"/>
        <v>2929.148452505664</v>
      </c>
      <c r="M24" s="15">
        <f t="shared" si="8"/>
        <v>2987.731421555777</v>
      </c>
      <c r="N24" s="15">
        <f t="shared" si="8"/>
        <v>3047.486049986893</v>
      </c>
      <c r="O24" s="15">
        <f t="shared" si="8"/>
        <v>3108.435770986631</v>
      </c>
      <c r="P24" s="15">
        <f t="shared" si="8"/>
        <v>3170.6044864063633</v>
      </c>
      <c r="Q24" s="15">
        <f t="shared" si="8"/>
        <v>3234.0165761344906</v>
      </c>
      <c r="R24" s="15">
        <f t="shared" si="8"/>
        <v>3298.6969076571804</v>
      </c>
      <c r="S24" s="15">
        <f t="shared" si="8"/>
        <v>3364.670845810324</v>
      </c>
      <c r="T24" s="15">
        <f t="shared" si="8"/>
        <v>3431.9642627265303</v>
      </c>
      <c r="U24" s="15">
        <f t="shared" si="7"/>
        <v>3500.6035479810607</v>
      </c>
      <c r="V24" s="15">
        <f t="shared" si="7"/>
        <v>3570.615618940682</v>
      </c>
      <c r="W24" s="15">
        <f t="shared" si="7"/>
        <v>3642.0279313194956</v>
      </c>
    </row>
    <row r="25" spans="1:23" ht="15">
      <c r="A25" s="12" t="s">
        <v>3</v>
      </c>
      <c r="B25" s="12"/>
      <c r="C25" s="13">
        <v>0.02</v>
      </c>
      <c r="D25" s="14">
        <v>2500</v>
      </c>
      <c r="E25" s="15">
        <f t="shared" si="6"/>
        <v>2550</v>
      </c>
      <c r="F25" s="15">
        <f t="shared" si="7"/>
        <v>2601</v>
      </c>
      <c r="G25" s="15">
        <f t="shared" si="7"/>
        <v>2653.02</v>
      </c>
      <c r="H25" s="15">
        <f t="shared" si="7"/>
        <v>2706.0804</v>
      </c>
      <c r="I25" s="15">
        <f t="shared" si="7"/>
        <v>2760.2020079999998</v>
      </c>
      <c r="J25" s="15">
        <f t="shared" si="7"/>
        <v>2815.40604816</v>
      </c>
      <c r="K25" s="15">
        <f t="shared" si="7"/>
        <v>2871.7141691232</v>
      </c>
      <c r="L25" s="15">
        <f t="shared" si="7"/>
        <v>2929.148452505664</v>
      </c>
      <c r="M25" s="15">
        <f t="shared" si="7"/>
        <v>2987.731421555777</v>
      </c>
      <c r="N25" s="15">
        <f t="shared" si="7"/>
        <v>3047.486049986893</v>
      </c>
      <c r="O25" s="15">
        <f t="shared" si="7"/>
        <v>3108.435770986631</v>
      </c>
      <c r="P25" s="15">
        <f t="shared" si="7"/>
        <v>3170.6044864063633</v>
      </c>
      <c r="Q25" s="15">
        <f t="shared" si="7"/>
        <v>3234.0165761344906</v>
      </c>
      <c r="R25" s="15">
        <f t="shared" si="7"/>
        <v>3298.6969076571804</v>
      </c>
      <c r="S25" s="15">
        <f t="shared" si="7"/>
        <v>3364.670845810324</v>
      </c>
      <c r="T25" s="15">
        <f t="shared" si="7"/>
        <v>3431.9642627265303</v>
      </c>
      <c r="U25" s="15">
        <f t="shared" si="7"/>
        <v>3500.6035479810607</v>
      </c>
      <c r="V25" s="15">
        <f t="shared" si="7"/>
        <v>3570.615618940682</v>
      </c>
      <c r="W25" s="15">
        <f t="shared" si="7"/>
        <v>3642.0279313194956</v>
      </c>
    </row>
    <row r="26" spans="1:23" ht="15">
      <c r="A26" s="12" t="s">
        <v>7</v>
      </c>
      <c r="B26" s="12"/>
      <c r="C26" s="13">
        <v>0.02</v>
      </c>
      <c r="D26" s="14">
        <v>0</v>
      </c>
      <c r="E26" s="15">
        <f t="shared" si="6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</row>
    <row r="27" spans="1:23" ht="15">
      <c r="A27" s="12" t="s">
        <v>7</v>
      </c>
      <c r="B27" s="12" t="s">
        <v>35</v>
      </c>
      <c r="C27" s="13">
        <v>0.02</v>
      </c>
      <c r="D27" s="14">
        <v>2500</v>
      </c>
      <c r="E27" s="15">
        <f aca="true" t="shared" si="9" ref="E27:W27">D27+D27*$C27</f>
        <v>2550</v>
      </c>
      <c r="F27" s="15">
        <f t="shared" si="9"/>
        <v>2601</v>
      </c>
      <c r="G27" s="15">
        <f t="shared" si="9"/>
        <v>2653.02</v>
      </c>
      <c r="H27" s="15">
        <f t="shared" si="9"/>
        <v>2706.0804</v>
      </c>
      <c r="I27" s="15">
        <f t="shared" si="9"/>
        <v>2760.2020079999998</v>
      </c>
      <c r="J27" s="15">
        <f t="shared" si="9"/>
        <v>2815.40604816</v>
      </c>
      <c r="K27" s="15">
        <f t="shared" si="9"/>
        <v>2871.7141691232</v>
      </c>
      <c r="L27" s="15">
        <f t="shared" si="9"/>
        <v>2929.148452505664</v>
      </c>
      <c r="M27" s="15">
        <f t="shared" si="9"/>
        <v>2987.731421555777</v>
      </c>
      <c r="N27" s="15">
        <f t="shared" si="9"/>
        <v>3047.486049986893</v>
      </c>
      <c r="O27" s="15">
        <f t="shared" si="9"/>
        <v>3108.435770986631</v>
      </c>
      <c r="P27" s="15">
        <f t="shared" si="9"/>
        <v>3170.6044864063633</v>
      </c>
      <c r="Q27" s="15">
        <f t="shared" si="9"/>
        <v>3234.0165761344906</v>
      </c>
      <c r="R27" s="15">
        <f t="shared" si="9"/>
        <v>3298.6969076571804</v>
      </c>
      <c r="S27" s="15">
        <f t="shared" si="9"/>
        <v>3364.670845810324</v>
      </c>
      <c r="T27" s="15">
        <f t="shared" si="9"/>
        <v>3431.9642627265303</v>
      </c>
      <c r="U27" s="15">
        <f t="shared" si="9"/>
        <v>3500.6035479810607</v>
      </c>
      <c r="V27" s="15">
        <f t="shared" si="9"/>
        <v>3570.615618940682</v>
      </c>
      <c r="W27" s="15">
        <f t="shared" si="9"/>
        <v>3642.0279313194956</v>
      </c>
    </row>
    <row r="28" spans="1:23" ht="15">
      <c r="A28" s="12" t="s">
        <v>7</v>
      </c>
      <c r="B28" s="12"/>
      <c r="C28" s="13">
        <v>0.02</v>
      </c>
      <c r="D28" s="14">
        <v>0</v>
      </c>
      <c r="E28" s="15">
        <f aca="true" t="shared" si="10" ref="E28:W28">D28+D28*$C28</f>
        <v>0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0"/>
        <v>0</v>
      </c>
      <c r="O28" s="15">
        <f t="shared" si="10"/>
        <v>0</v>
      </c>
      <c r="P28" s="15">
        <f t="shared" si="10"/>
        <v>0</v>
      </c>
      <c r="Q28" s="15">
        <f t="shared" si="10"/>
        <v>0</v>
      </c>
      <c r="R28" s="15">
        <f t="shared" si="10"/>
        <v>0</v>
      </c>
      <c r="S28" s="15">
        <f t="shared" si="10"/>
        <v>0</v>
      </c>
      <c r="T28" s="15">
        <f t="shared" si="10"/>
        <v>0</v>
      </c>
      <c r="U28" s="15">
        <f t="shared" si="10"/>
        <v>0</v>
      </c>
      <c r="V28" s="15">
        <f t="shared" si="10"/>
        <v>0</v>
      </c>
      <c r="W28" s="15">
        <f t="shared" si="10"/>
        <v>0</v>
      </c>
    </row>
    <row r="29" spans="1:23" ht="15">
      <c r="A29" s="12" t="s">
        <v>4</v>
      </c>
      <c r="B29" s="12"/>
      <c r="C29" s="13">
        <v>0.02</v>
      </c>
      <c r="D29" s="14">
        <v>2000</v>
      </c>
      <c r="E29" s="15">
        <f t="shared" si="6"/>
        <v>2040</v>
      </c>
      <c r="F29" s="15">
        <f t="shared" si="7"/>
        <v>2080.8</v>
      </c>
      <c r="G29" s="15">
        <f t="shared" si="7"/>
        <v>2122.416</v>
      </c>
      <c r="H29" s="15">
        <f t="shared" si="7"/>
        <v>2164.86432</v>
      </c>
      <c r="I29" s="15">
        <f t="shared" si="7"/>
        <v>2208.1616064</v>
      </c>
      <c r="J29" s="15">
        <f t="shared" si="7"/>
        <v>2252.324838528</v>
      </c>
      <c r="K29" s="15">
        <f t="shared" si="7"/>
        <v>2297.3713352985596</v>
      </c>
      <c r="L29" s="15">
        <f t="shared" si="7"/>
        <v>2343.318762004531</v>
      </c>
      <c r="M29" s="15">
        <f t="shared" si="7"/>
        <v>2390.1851372446217</v>
      </c>
      <c r="N29" s="15">
        <f t="shared" si="7"/>
        <v>2437.988839989514</v>
      </c>
      <c r="O29" s="15">
        <f t="shared" si="7"/>
        <v>2486.7486167893044</v>
      </c>
      <c r="P29" s="15">
        <f t="shared" si="7"/>
        <v>2536.4835891250905</v>
      </c>
      <c r="Q29" s="15">
        <f t="shared" si="7"/>
        <v>2587.2132609075925</v>
      </c>
      <c r="R29" s="15">
        <f t="shared" si="7"/>
        <v>2638.957526125744</v>
      </c>
      <c r="S29" s="15">
        <f t="shared" si="7"/>
        <v>2691.736676648259</v>
      </c>
      <c r="T29" s="15">
        <f t="shared" si="7"/>
        <v>2745.5714101812246</v>
      </c>
      <c r="U29" s="15">
        <f t="shared" si="7"/>
        <v>2800.482838384849</v>
      </c>
      <c r="V29" s="15">
        <f t="shared" si="7"/>
        <v>2856.492495152546</v>
      </c>
      <c r="W29" s="15">
        <f t="shared" si="7"/>
        <v>2913.6223450555967</v>
      </c>
    </row>
    <row r="30" spans="1:23" ht="15">
      <c r="A30" s="12" t="s">
        <v>24</v>
      </c>
      <c r="B30" s="12"/>
      <c r="C30" s="13">
        <v>0.02</v>
      </c>
      <c r="D30" s="14">
        <v>2000</v>
      </c>
      <c r="E30" s="15">
        <f t="shared" si="6"/>
        <v>2040</v>
      </c>
      <c r="F30" s="15">
        <f t="shared" si="7"/>
        <v>2080.8</v>
      </c>
      <c r="G30" s="15">
        <f t="shared" si="7"/>
        <v>2122.416</v>
      </c>
      <c r="H30" s="15">
        <f t="shared" si="7"/>
        <v>2164.86432</v>
      </c>
      <c r="I30" s="15">
        <f t="shared" si="7"/>
        <v>2208.1616064</v>
      </c>
      <c r="J30" s="15">
        <f t="shared" si="7"/>
        <v>2252.324838528</v>
      </c>
      <c r="K30" s="15">
        <f t="shared" si="7"/>
        <v>2297.3713352985596</v>
      </c>
      <c r="L30" s="15">
        <f t="shared" si="7"/>
        <v>2343.318762004531</v>
      </c>
      <c r="M30" s="15">
        <f t="shared" si="7"/>
        <v>2390.1851372446217</v>
      </c>
      <c r="N30" s="15">
        <f t="shared" si="7"/>
        <v>2437.988839989514</v>
      </c>
      <c r="O30" s="15">
        <f t="shared" si="7"/>
        <v>2486.7486167893044</v>
      </c>
      <c r="P30" s="15">
        <f t="shared" si="7"/>
        <v>2536.4835891250905</v>
      </c>
      <c r="Q30" s="15">
        <f t="shared" si="7"/>
        <v>2587.2132609075925</v>
      </c>
      <c r="R30" s="15">
        <f t="shared" si="7"/>
        <v>2638.957526125744</v>
      </c>
      <c r="S30" s="15">
        <f t="shared" si="7"/>
        <v>2691.736676648259</v>
      </c>
      <c r="T30" s="15">
        <f t="shared" si="7"/>
        <v>2745.5714101812246</v>
      </c>
      <c r="U30" s="15">
        <f t="shared" si="7"/>
        <v>2800.482838384849</v>
      </c>
      <c r="V30" s="15">
        <f t="shared" si="7"/>
        <v>2856.492495152546</v>
      </c>
      <c r="W30" s="15">
        <f t="shared" si="7"/>
        <v>2913.6223450555967</v>
      </c>
    </row>
    <row r="31" spans="1:23" ht="15">
      <c r="A31" s="12" t="s">
        <v>17</v>
      </c>
      <c r="B31" s="12"/>
      <c r="C31" s="12"/>
      <c r="D31" s="16">
        <f aca="true" t="shared" si="11" ref="D31:W31">SUM(D23:D30)</f>
        <v>21100</v>
      </c>
      <c r="E31" s="16">
        <f t="shared" si="11"/>
        <v>21522</v>
      </c>
      <c r="F31" s="16">
        <f t="shared" si="11"/>
        <v>21952.44</v>
      </c>
      <c r="G31" s="16">
        <f t="shared" si="11"/>
        <v>22391.488800000003</v>
      </c>
      <c r="H31" s="16">
        <f t="shared" si="11"/>
        <v>22839.318575999998</v>
      </c>
      <c r="I31" s="16">
        <f t="shared" si="11"/>
        <v>23296.10494752</v>
      </c>
      <c r="J31" s="16">
        <f t="shared" si="11"/>
        <v>23762.027046470394</v>
      </c>
      <c r="K31" s="16">
        <f t="shared" si="11"/>
        <v>24237.2675873998</v>
      </c>
      <c r="L31" s="16">
        <f t="shared" si="11"/>
        <v>24722.012939147804</v>
      </c>
      <c r="M31" s="16">
        <f t="shared" si="11"/>
        <v>25216.45319793076</v>
      </c>
      <c r="N31" s="16">
        <f t="shared" si="11"/>
        <v>25720.78226188937</v>
      </c>
      <c r="O31" s="16">
        <f t="shared" si="11"/>
        <v>26235.19790712716</v>
      </c>
      <c r="P31" s="16">
        <f t="shared" si="11"/>
        <v>26759.901865269705</v>
      </c>
      <c r="Q31" s="16">
        <f t="shared" si="11"/>
        <v>27295.0999025751</v>
      </c>
      <c r="R31" s="16">
        <f t="shared" si="11"/>
        <v>27841.001900626605</v>
      </c>
      <c r="S31" s="16">
        <f t="shared" si="11"/>
        <v>28397.821938639136</v>
      </c>
      <c r="T31" s="16">
        <f t="shared" si="11"/>
        <v>28965.778377411923</v>
      </c>
      <c r="U31" s="16">
        <f t="shared" si="11"/>
        <v>29545.093944960157</v>
      </c>
      <c r="V31" s="16">
        <f t="shared" si="11"/>
        <v>30135.99582385936</v>
      </c>
      <c r="W31" s="16">
        <f t="shared" si="11"/>
        <v>30738.71574033654</v>
      </c>
    </row>
    <row r="32" spans="1:23" ht="15">
      <c r="A32" s="12"/>
      <c r="B32" s="12"/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12"/>
      <c r="B33" s="12"/>
      <c r="C33" s="1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4" ht="15">
      <c r="A34" s="17" t="s">
        <v>14</v>
      </c>
      <c r="B34" s="17"/>
      <c r="C34" s="17"/>
      <c r="D34" s="27">
        <f aca="true" t="shared" si="12" ref="D34:W34">D19-D31</f>
        <v>1700</v>
      </c>
      <c r="E34" s="27">
        <f t="shared" si="12"/>
        <v>1698</v>
      </c>
      <c r="F34" s="27">
        <f t="shared" si="12"/>
        <v>1694.1599999999999</v>
      </c>
      <c r="G34" s="27">
        <f t="shared" si="12"/>
        <v>1688.353199999994</v>
      </c>
      <c r="H34" s="27">
        <f t="shared" si="12"/>
        <v>1680.4457640000037</v>
      </c>
      <c r="I34" s="27">
        <f t="shared" si="12"/>
        <v>1670.29645428</v>
      </c>
      <c r="J34" s="27">
        <f t="shared" si="12"/>
        <v>1657.7562471156052</v>
      </c>
      <c r="K34" s="27">
        <f t="shared" si="12"/>
        <v>1642.667928995419</v>
      </c>
      <c r="L34" s="27">
        <f t="shared" si="12"/>
        <v>1624.8656723596978</v>
      </c>
      <c r="M34" s="27">
        <f t="shared" si="12"/>
        <v>1604.1745898304835</v>
      </c>
      <c r="N34" s="27">
        <f t="shared" si="12"/>
        <v>1580.410265851875</v>
      </c>
      <c r="O34" s="27">
        <f t="shared" si="12"/>
        <v>1553.3782646049222</v>
      </c>
      <c r="P34" s="27">
        <f t="shared" si="12"/>
        <v>1522.873613004831</v>
      </c>
      <c r="Q34" s="27">
        <f t="shared" si="12"/>
        <v>1488.6802575281254</v>
      </c>
      <c r="R34" s="27">
        <f t="shared" si="12"/>
        <v>1450.570493555053</v>
      </c>
      <c r="S34" s="27">
        <f t="shared" si="12"/>
        <v>1408.3043658463357</v>
      </c>
      <c r="T34" s="27">
        <f t="shared" si="12"/>
        <v>1361.62903870445</v>
      </c>
      <c r="U34" s="27">
        <f t="shared" si="12"/>
        <v>1310.27813429679</v>
      </c>
      <c r="V34" s="27">
        <f t="shared" si="12"/>
        <v>1253.9710375418872</v>
      </c>
      <c r="W34" s="27">
        <f t="shared" si="12"/>
        <v>1192.4121658798504</v>
      </c>
      <c r="X34" s="29"/>
    </row>
    <row r="35" spans="1:23" ht="15">
      <c r="A35" s="25" t="s">
        <v>19</v>
      </c>
      <c r="B35" s="25"/>
      <c r="C35" s="25"/>
      <c r="D35" s="26">
        <f>IF(D34&gt;0,D34,0)</f>
        <v>1700</v>
      </c>
      <c r="E35" s="26">
        <f aca="true" t="shared" si="13" ref="E35:W35">IF(E34&gt;0,E34,0)</f>
        <v>1698</v>
      </c>
      <c r="F35" s="26">
        <f t="shared" si="13"/>
        <v>1694.1599999999999</v>
      </c>
      <c r="G35" s="26">
        <f t="shared" si="13"/>
        <v>1688.353199999994</v>
      </c>
      <c r="H35" s="26">
        <f t="shared" si="13"/>
        <v>1680.4457640000037</v>
      </c>
      <c r="I35" s="26">
        <f t="shared" si="13"/>
        <v>1670.29645428</v>
      </c>
      <c r="J35" s="26">
        <f t="shared" si="13"/>
        <v>1657.7562471156052</v>
      </c>
      <c r="K35" s="26">
        <f t="shared" si="13"/>
        <v>1642.667928995419</v>
      </c>
      <c r="L35" s="26">
        <f t="shared" si="13"/>
        <v>1624.8656723596978</v>
      </c>
      <c r="M35" s="26">
        <f t="shared" si="13"/>
        <v>1604.1745898304835</v>
      </c>
      <c r="N35" s="26">
        <f t="shared" si="13"/>
        <v>1580.410265851875</v>
      </c>
      <c r="O35" s="26">
        <f t="shared" si="13"/>
        <v>1553.3782646049222</v>
      </c>
      <c r="P35" s="26">
        <f t="shared" si="13"/>
        <v>1522.873613004831</v>
      </c>
      <c r="Q35" s="26">
        <f t="shared" si="13"/>
        <v>1488.6802575281254</v>
      </c>
      <c r="R35" s="26">
        <f t="shared" si="13"/>
        <v>1450.570493555053</v>
      </c>
      <c r="S35" s="26">
        <f t="shared" si="13"/>
        <v>1408.3043658463357</v>
      </c>
      <c r="T35" s="26">
        <f t="shared" si="13"/>
        <v>1361.62903870445</v>
      </c>
      <c r="U35" s="26">
        <f t="shared" si="13"/>
        <v>1310.27813429679</v>
      </c>
      <c r="V35" s="26">
        <f t="shared" si="13"/>
        <v>1253.9710375418872</v>
      </c>
      <c r="W35" s="26">
        <f t="shared" si="13"/>
        <v>1192.4121658798504</v>
      </c>
    </row>
    <row r="36" spans="1:23" ht="15">
      <c r="A36" s="17" t="s">
        <v>20</v>
      </c>
      <c r="B36" s="25"/>
      <c r="C36" s="25"/>
      <c r="D36" s="26">
        <f>D34-D35</f>
        <v>0</v>
      </c>
      <c r="E36" s="26">
        <f aca="true" t="shared" si="14" ref="E36:W36">E34-E35</f>
        <v>0</v>
      </c>
      <c r="F36" s="26">
        <f t="shared" si="14"/>
        <v>0</v>
      </c>
      <c r="G36" s="26">
        <f t="shared" si="14"/>
        <v>0</v>
      </c>
      <c r="H36" s="26">
        <f t="shared" si="14"/>
        <v>0</v>
      </c>
      <c r="I36" s="26">
        <f t="shared" si="14"/>
        <v>0</v>
      </c>
      <c r="J36" s="26">
        <f t="shared" si="14"/>
        <v>0</v>
      </c>
      <c r="K36" s="26">
        <f t="shared" si="14"/>
        <v>0</v>
      </c>
      <c r="L36" s="26">
        <f t="shared" si="14"/>
        <v>0</v>
      </c>
      <c r="M36" s="26">
        <f t="shared" si="14"/>
        <v>0</v>
      </c>
      <c r="N36" s="26">
        <f t="shared" si="14"/>
        <v>0</v>
      </c>
      <c r="O36" s="26">
        <f t="shared" si="14"/>
        <v>0</v>
      </c>
      <c r="P36" s="26">
        <f t="shared" si="14"/>
        <v>0</v>
      </c>
      <c r="Q36" s="26">
        <f t="shared" si="14"/>
        <v>0</v>
      </c>
      <c r="R36" s="26">
        <f t="shared" si="14"/>
        <v>0</v>
      </c>
      <c r="S36" s="26">
        <f t="shared" si="14"/>
        <v>0</v>
      </c>
      <c r="T36" s="26">
        <f t="shared" si="14"/>
        <v>0</v>
      </c>
      <c r="U36" s="26">
        <f t="shared" si="14"/>
        <v>0</v>
      </c>
      <c r="V36" s="26">
        <f t="shared" si="14"/>
        <v>0</v>
      </c>
      <c r="W36" s="26">
        <f t="shared" si="14"/>
        <v>0</v>
      </c>
    </row>
  </sheetData>
  <sheetProtection/>
  <mergeCells count="1">
    <mergeCell ref="A5:A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4" sqref="A14"/>
    </sheetView>
  </sheetViews>
  <sheetFormatPr defaultColWidth="9.140625" defaultRowHeight="15"/>
  <sheetData>
    <row r="1" ht="15">
      <c r="A1" t="s">
        <v>26</v>
      </c>
    </row>
    <row r="3" ht="15">
      <c r="A3" t="s">
        <v>27</v>
      </c>
    </row>
    <row r="5" spans="1:3" ht="15">
      <c r="A5" t="s">
        <v>28</v>
      </c>
      <c r="C5">
        <f>100*12</f>
        <v>1200</v>
      </c>
    </row>
    <row r="6" spans="1:3" ht="15">
      <c r="A6" t="s">
        <v>29</v>
      </c>
      <c r="C6">
        <f>70*12</f>
        <v>840</v>
      </c>
    </row>
    <row r="7" spans="1:3" ht="15">
      <c r="A7" t="s">
        <v>30</v>
      </c>
      <c r="C7">
        <v>1010</v>
      </c>
    </row>
    <row r="8" spans="1:3" ht="15">
      <c r="A8" t="s">
        <v>34</v>
      </c>
      <c r="C8">
        <v>5000</v>
      </c>
    </row>
    <row r="9" spans="1:3" ht="15">
      <c r="A9" t="s">
        <v>31</v>
      </c>
      <c r="C9">
        <f>300*12</f>
        <v>3600</v>
      </c>
    </row>
    <row r="10" spans="1:3" ht="15">
      <c r="A10" t="s">
        <v>32</v>
      </c>
      <c r="C10" s="31">
        <v>1000</v>
      </c>
    </row>
    <row r="11" ht="15">
      <c r="C11">
        <f>SUM(C5:C10)</f>
        <v>12650</v>
      </c>
    </row>
    <row r="12" spans="1:3" ht="15">
      <c r="A12" t="s">
        <v>36</v>
      </c>
      <c r="C12" s="31">
        <f>+C8+C9</f>
        <v>8600</v>
      </c>
    </row>
    <row r="13" spans="1:3" ht="15.75" thickBot="1">
      <c r="A13" t="s">
        <v>37</v>
      </c>
      <c r="C13" s="32">
        <f>+C11-C12</f>
        <v>4050</v>
      </c>
    </row>
    <row r="14" ht="15.75" thickTop="1"/>
    <row r="15" ht="15">
      <c r="A15" t="s">
        <v>7</v>
      </c>
    </row>
    <row r="16" ht="15">
      <c r="A1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jmarchand</dc:creator>
  <cp:keywords/>
  <dc:description/>
  <cp:lastModifiedBy>Bethany Hornblower</cp:lastModifiedBy>
  <cp:lastPrinted>2015-07-09T19:20:37Z</cp:lastPrinted>
  <dcterms:created xsi:type="dcterms:W3CDTF">2009-07-29T05:09:25Z</dcterms:created>
  <dcterms:modified xsi:type="dcterms:W3CDTF">2015-07-09T19:21:06Z</dcterms:modified>
  <cp:category/>
  <cp:version/>
  <cp:contentType/>
  <cp:contentStatus/>
</cp:coreProperties>
</file>